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b5e2867f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ja 13 semanas" sheetId="1" r:id="R5e91b6b0d59d4e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dd-mmm"/>
    <x:numFmt numFmtId="202" formatCode="#,##0;(#,##0);&quot;-&quot;"/>
  </x:numFmts>
  <x:fonts count="6">
    <x:font>
      <x:sz val="11"/>
      <x:name val="Carlito"/>
    </x:font>
    <x:font>
      <x:sz val="11"/>
      <x:color rgb="FF183547"/>
      <x:name val="Arial"/>
    </x:font>
    <x:font>
      <x:b/>
      <x:sz val="16"/>
      <x:color rgb="FF183547"/>
      <x:name val="Arial"/>
    </x:font>
    <x:font>
      <x:b/>
      <x:sz val="11"/>
      <x:color rgb="FFFFFFFF"/>
      <x:name val="Arial"/>
    </x:font>
    <x:font>
      <x:b/>
      <x:sz val="11"/>
      <x:color rgb="FF183547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1"/>
      </x:patternFill>
    </x:fill>
    <x:fill>
      <x:patternFill patternType="solid">
        <x:fgColor rgb="FFED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5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eefc4a9f04217" /><Relationship Type="http://schemas.openxmlformats.org/officeDocument/2006/relationships/theme" Target="/xl/theme/theme1.xml" Id="Re2157c96ec8e44d5" /><Relationship Type="http://schemas.openxmlformats.org/officeDocument/2006/relationships/sharedStrings" Target="/xl/sharedStrings.xml" Id="R29c92038a839443b" /><Relationship Type="http://schemas.openxmlformats.org/officeDocument/2006/relationships/worksheet" Target="/xl/worksheets/sheet1.xml" Id="R5e91b6b0d59d4e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3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2" t="str">
        <x:v>ANDEVAR · Flujo de caja de 13 semanas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 t="str">
        <x:v>Moneda</x:v>
      </x:c>
      <x:c r="B4" s="15" t="str">
        <x:v>PEN</x:v>
      </x:c>
      <x:c r="C4" s="1"/>
      <x:c r="D4" s="1" t="str">
        <x:v>Importes de ejemplo. Sustituir por cobros y pagos reales.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 t="str">
        <x:v>Fecha de inicio (lunes)</x:v>
      </x:c>
      <x:c r="B5" s="16" t="d">
        <x:v>2026-10-05T00:00:00.000Z</x:v>
      </x:c>
      <x:c r="C5" s="1"/>
      <x:c r="D5" s="1" t="str">
        <x:v>Azul: datos editables. Negro: cálculos. No mezclar monedas.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 t="str">
        <x:v>Caja disponible inicial</x:v>
      </x:c>
      <x:c r="B6" s="14" t="n">
        <x:v>50000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>
      <x:c r="A7" s="1" t="str">
        <x:v>Reserva mínima de caja</x:v>
      </x:c>
      <x:c r="B7" s="14" t="n">
        <x:v>20000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6" customHeight="1">
      <x:c r="A9" s="8" t="str">
        <x:v>Semana de inicio</x:v>
      </x:c>
      <x:c r="B9" s="9" t="n">
        <x:f>$B$5+0</x:f>
        <x:v>46300</x:v>
      </x:c>
      <x:c r="C9" s="9" t="n">
        <x:f>$B$5+7</x:f>
        <x:v>46307</x:v>
      </x:c>
      <x:c r="D9" s="9" t="n">
        <x:f>$B$5+14</x:f>
        <x:v>46314</x:v>
      </x:c>
      <x:c r="E9" s="9" t="n">
        <x:f>$B$5+21</x:f>
        <x:v>46321</x:v>
      </x:c>
      <x:c r="F9" s="9" t="n">
        <x:f>$B$5+28</x:f>
        <x:v>46328</x:v>
      </x:c>
      <x:c r="G9" s="9" t="n">
        <x:f>$B$5+35</x:f>
        <x:v>46335</x:v>
      </x:c>
      <x:c r="H9" s="9" t="n">
        <x:f>$B$5+42</x:f>
        <x:v>46342</x:v>
      </x:c>
      <x:c r="I9" s="9" t="n">
        <x:f>$B$5+49</x:f>
        <x:v>46349</x:v>
      </x:c>
      <x:c r="J9" s="9" t="n">
        <x:f>$B$5+56</x:f>
        <x:v>46356</x:v>
      </x:c>
      <x:c r="K9" s="9" t="n">
        <x:f>$B$5+63</x:f>
        <x:v>46363</x:v>
      </x:c>
      <x:c r="L9" s="9" t="n">
        <x:f>$B$5+70</x:f>
        <x:v>46370</x:v>
      </x:c>
      <x:c r="M9" s="9" t="n">
        <x:f>$B$5+77</x:f>
        <x:v>46377</x:v>
      </x:c>
      <x:c r="N9" s="9" t="n">
        <x:f>$B$5+84</x:f>
        <x:v>46384</x:v>
      </x:c>
      <x:c r="O9" s="1"/>
    </x:row>
    <x:row r="10">
      <x:c r="A10" s="1" t="str">
        <x:v>Saldo inicial</x:v>
      </x:c>
      <x:c r="B10" s="5" t="n">
        <x:f>$B$6</x:f>
        <x:v>50000</x:v>
      </x:c>
      <x:c r="C10" s="5" t="n">
        <x:f>B29</x:f>
        <x:v>52200</x:v>
      </x:c>
      <x:c r="D10" s="5" t="n">
        <x:f>C29</x:f>
        <x:v>54400</x:v>
      </x:c>
      <x:c r="E10" s="5" t="n">
        <x:f>D29</x:f>
        <x:v>56600</x:v>
      </x:c>
      <x:c r="F10" s="5" t="n">
        <x:f>E29</x:f>
        <x:v>43800</x:v>
      </x:c>
      <x:c r="G10" s="5" t="n">
        <x:f>F29</x:f>
        <x:v>46000</x:v>
      </x:c>
      <x:c r="H10" s="5" t="n">
        <x:f>G29</x:f>
        <x:v>48200</x:v>
      </x:c>
      <x:c r="I10" s="5" t="n">
        <x:f>H29</x:f>
        <x:v>50400</x:v>
      </x:c>
      <x:c r="J10" s="5" t="n">
        <x:f>I29</x:f>
        <x:v>52600</x:v>
      </x:c>
      <x:c r="K10" s="5" t="n">
        <x:f>J29</x:f>
        <x:v>54800</x:v>
      </x:c>
      <x:c r="L10" s="5" t="n">
        <x:f>K29</x:f>
        <x:v>57000</x:v>
      </x:c>
      <x:c r="M10" s="5" t="n">
        <x:f>L29</x:f>
        <x:v>59200</x:v>
      </x:c>
      <x:c r="N10" s="5" t="n">
        <x:f>M29</x:f>
        <x:v>61400</x:v>
      </x:c>
      <x:c r="O10" s="1"/>
    </x:row>
    <x:row r="11">
      <x:c r="A11" s="1"/>
      <x:c r="B11" s="5"/>
      <x:c r="C11" s="5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1"/>
    </x:row>
    <x:row r="12">
      <x:c r="A12" s="1" t="str">
        <x:v>Cobros de clientes</x:v>
      </x:c>
      <x:c r="B12" s="14" t="n">
        <x:v>40000</x:v>
      </x:c>
      <x:c r="C12" s="14" t="n">
        <x:v>40000</x:v>
      </x:c>
      <x:c r="D12" s="14" t="n">
        <x:v>40000</x:v>
      </x:c>
      <x:c r="E12" s="14" t="n">
        <x:v>40000</x:v>
      </x:c>
      <x:c r="F12" s="14" t="n">
        <x:v>40000</x:v>
      </x:c>
      <x:c r="G12" s="14" t="n">
        <x:v>40000</x:v>
      </x:c>
      <x:c r="H12" s="14" t="n">
        <x:v>40000</x:v>
      </x:c>
      <x:c r="I12" s="14" t="n">
        <x:v>40000</x:v>
      </x:c>
      <x:c r="J12" s="14" t="n">
        <x:v>40000</x:v>
      </x:c>
      <x:c r="K12" s="14" t="n">
        <x:v>40000</x:v>
      </x:c>
      <x:c r="L12" s="14" t="n">
        <x:v>40000</x:v>
      </x:c>
      <x:c r="M12" s="14" t="n">
        <x:v>40000</x:v>
      </x:c>
      <x:c r="N12" s="14" t="n">
        <x:v>40000</x:v>
      </x:c>
      <x:c r="O12" s="1"/>
    </x:row>
    <x:row r="13">
      <x:c r="A13" s="1" t="str">
        <x:v>Otros cobros operativos</x:v>
      </x:c>
      <x:c r="B13" s="14" t="n">
        <x:v>0</x:v>
      </x:c>
      <x:c r="C13" s="14" t="n">
        <x:v>0</x:v>
      </x:c>
      <x:c r="D13" s="14" t="n">
        <x:v>0</x:v>
      </x:c>
      <x:c r="E13" s="14" t="n">
        <x:v>0</x:v>
      </x:c>
      <x:c r="F13" s="14" t="n">
        <x:v>0</x:v>
      </x:c>
      <x:c r="G13" s="14" t="n">
        <x:v>0</x:v>
      </x:c>
      <x:c r="H13" s="14" t="n">
        <x:v>0</x:v>
      </x:c>
      <x:c r="I13" s="14" t="n">
        <x:v>0</x:v>
      </x:c>
      <x:c r="J13" s="14" t="n">
        <x:v>0</x:v>
      </x:c>
      <x:c r="K13" s="14" t="n">
        <x:v>0</x:v>
      </x:c>
      <x:c r="L13" s="14" t="n">
        <x:v>0</x:v>
      </x:c>
      <x:c r="M13" s="14" t="n">
        <x:v>0</x:v>
      </x:c>
      <x:c r="N13" s="14" t="n">
        <x:v>0</x:v>
      </x:c>
      <x:c r="O13" s="1"/>
    </x:row>
    <x:row r="14" ht="24" customHeight="1">
      <x:c r="A14" s="12" t="str">
        <x:v>Total cobros</x:v>
      </x:c>
      <x:c r="B14" s="13" t="n">
        <x:f>SUM(B12:B13)</x:f>
        <x:v>40000</x:v>
      </x:c>
      <x:c r="C14" s="13" t="n">
        <x:f>SUM(C12:C13)</x:f>
        <x:v>40000</x:v>
      </x:c>
      <x:c r="D14" s="13" t="n">
        <x:f>SUM(D12:D13)</x:f>
        <x:v>40000</x:v>
      </x:c>
      <x:c r="E14" s="13" t="n">
        <x:f>SUM(E12:E13)</x:f>
        <x:v>40000</x:v>
      </x:c>
      <x:c r="F14" s="13" t="n">
        <x:f>SUM(F12:F13)</x:f>
        <x:v>40000</x:v>
      </x:c>
      <x:c r="G14" s="13" t="n">
        <x:f>SUM(G12:G13)</x:f>
        <x:v>40000</x:v>
      </x:c>
      <x:c r="H14" s="13" t="n">
        <x:f>SUM(H12:H13)</x:f>
        <x:v>40000</x:v>
      </x:c>
      <x:c r="I14" s="13" t="n">
        <x:f>SUM(I12:I13)</x:f>
        <x:v>40000</x:v>
      </x:c>
      <x:c r="J14" s="13" t="n">
        <x:f>SUM(J12:J13)</x:f>
        <x:v>40000</x:v>
      </x:c>
      <x:c r="K14" s="13" t="n">
        <x:f>SUM(K12:K13)</x:f>
        <x:v>40000</x:v>
      </x:c>
      <x:c r="L14" s="13" t="n">
        <x:f>SUM(L12:L13)</x:f>
        <x:v>40000</x:v>
      </x:c>
      <x:c r="M14" s="13" t="n">
        <x:f>SUM(M12:M13)</x:f>
        <x:v>40000</x:v>
      </x:c>
      <x:c r="N14" s="13" t="n">
        <x:f>SUM(N12:N13)</x:f>
        <x:v>40000</x:v>
      </x:c>
      <x:c r="O14" s="1"/>
    </x:row>
    <x:row r="15">
      <x:c r="A15" s="1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1"/>
    </x:row>
    <x:row r="16">
      <x:c r="A16" s="1" t="str">
        <x:v>Pagos a proveedores</x:v>
      </x:c>
      <x:c r="B16" s="14" t="n">
        <x:v>25000</x:v>
      </x:c>
      <x:c r="C16" s="14" t="n">
        <x:v>25000</x:v>
      </x:c>
      <x:c r="D16" s="14" t="n">
        <x:v>25000</x:v>
      </x:c>
      <x:c r="E16" s="14" t="n">
        <x:v>25000</x:v>
      </x:c>
      <x:c r="F16" s="14" t="n">
        <x:v>25000</x:v>
      </x:c>
      <x:c r="G16" s="14" t="n">
        <x:v>25000</x:v>
      </x:c>
      <x:c r="H16" s="14" t="n">
        <x:v>25000</x:v>
      </x:c>
      <x:c r="I16" s="14" t="n">
        <x:v>25000</x:v>
      </x:c>
      <x:c r="J16" s="14" t="n">
        <x:v>25000</x:v>
      </x:c>
      <x:c r="K16" s="14" t="n">
        <x:v>25000</x:v>
      </x:c>
      <x:c r="L16" s="14" t="n">
        <x:v>25000</x:v>
      </x:c>
      <x:c r="M16" s="14" t="n">
        <x:v>25000</x:v>
      </x:c>
      <x:c r="N16" s="14" t="n">
        <x:v>25000</x:v>
      </x:c>
      <x:c r="O16" s="1"/>
    </x:row>
    <x:row r="17">
      <x:c r="A17" s="1" t="str">
        <x:v>Remuneraciones</x:v>
      </x:c>
      <x:c r="B17" s="14" t="n">
        <x:v>6000</x:v>
      </x:c>
      <x:c r="C17" s="14" t="n">
        <x:v>6000</x:v>
      </x:c>
      <x:c r="D17" s="14" t="n">
        <x:v>6000</x:v>
      </x:c>
      <x:c r="E17" s="14" t="n">
        <x:v>6000</x:v>
      </x:c>
      <x:c r="F17" s="14" t="n">
        <x:v>6000</x:v>
      </x:c>
      <x:c r="G17" s="14" t="n">
        <x:v>6000</x:v>
      </x:c>
      <x:c r="H17" s="14" t="n">
        <x:v>6000</x:v>
      </x:c>
      <x:c r="I17" s="14" t="n">
        <x:v>6000</x:v>
      </x:c>
      <x:c r="J17" s="14" t="n">
        <x:v>6000</x:v>
      </x:c>
      <x:c r="K17" s="14" t="n">
        <x:v>6000</x:v>
      </x:c>
      <x:c r="L17" s="14" t="n">
        <x:v>6000</x:v>
      </x:c>
      <x:c r="M17" s="14" t="n">
        <x:v>6000</x:v>
      </x:c>
      <x:c r="N17" s="14" t="n">
        <x:v>6000</x:v>
      </x:c>
      <x:c r="O17" s="1"/>
    </x:row>
    <x:row r="18">
      <x:c r="A18" s="1" t="str">
        <x:v>Tributos</x:v>
      </x:c>
      <x:c r="B18" s="14" t="n">
        <x:v>2000</x:v>
      </x:c>
      <x:c r="C18" s="14" t="n">
        <x:v>2000</x:v>
      </x:c>
      <x:c r="D18" s="14" t="n">
        <x:v>2000</x:v>
      </x:c>
      <x:c r="E18" s="14" t="n">
        <x:v>2000</x:v>
      </x:c>
      <x:c r="F18" s="14" t="n">
        <x:v>2000</x:v>
      </x:c>
      <x:c r="G18" s="14" t="n">
        <x:v>2000</x:v>
      </x:c>
      <x:c r="H18" s="14" t="n">
        <x:v>2000</x:v>
      </x:c>
      <x:c r="I18" s="14" t="n">
        <x:v>2000</x:v>
      </x:c>
      <x:c r="J18" s="14" t="n">
        <x:v>2000</x:v>
      </x:c>
      <x:c r="K18" s="14" t="n">
        <x:v>2000</x:v>
      </x:c>
      <x:c r="L18" s="14" t="n">
        <x:v>2000</x:v>
      </x:c>
      <x:c r="M18" s="14" t="n">
        <x:v>2000</x:v>
      </x:c>
      <x:c r="N18" s="14" t="n">
        <x:v>2000</x:v>
      </x:c>
      <x:c r="O18" s="1"/>
    </x:row>
    <x:row r="19">
      <x:c r="A19" s="1" t="str">
        <x:v>Alquiler y servicios</x:v>
      </x:c>
      <x:c r="B19" s="14" t="n">
        <x:v>1500</x:v>
      </x:c>
      <x:c r="C19" s="14" t="n">
        <x:v>1500</x:v>
      </x:c>
      <x:c r="D19" s="14" t="n">
        <x:v>1500</x:v>
      </x:c>
      <x:c r="E19" s="14" t="n">
        <x:v>1500</x:v>
      </x:c>
      <x:c r="F19" s="14" t="n">
        <x:v>1500</x:v>
      </x:c>
      <x:c r="G19" s="14" t="n">
        <x:v>1500</x:v>
      </x:c>
      <x:c r="H19" s="14" t="n">
        <x:v>1500</x:v>
      </x:c>
      <x:c r="I19" s="14" t="n">
        <x:v>1500</x:v>
      </x:c>
      <x:c r="J19" s="14" t="n">
        <x:v>1500</x:v>
      </x:c>
      <x:c r="K19" s="14" t="n">
        <x:v>1500</x:v>
      </x:c>
      <x:c r="L19" s="14" t="n">
        <x:v>1500</x:v>
      </x:c>
      <x:c r="M19" s="14" t="n">
        <x:v>1500</x:v>
      </x:c>
      <x:c r="N19" s="14" t="n">
        <x:v>1500</x:v>
      </x:c>
      <x:c r="O19" s="1"/>
    </x:row>
    <x:row r="20">
      <x:c r="A20" s="1" t="str">
        <x:v>Otros pagos operativos</x:v>
      </x:c>
      <x:c r="B20" s="14" t="n">
        <x:v>1000</x:v>
      </x:c>
      <x:c r="C20" s="14" t="n">
        <x:v>1000</x:v>
      </x:c>
      <x:c r="D20" s="14" t="n">
        <x:v>1000</x:v>
      </x:c>
      <x:c r="E20" s="14" t="n">
        <x:v>1000</x:v>
      </x:c>
      <x:c r="F20" s="14" t="n">
        <x:v>1000</x:v>
      </x:c>
      <x:c r="G20" s="14" t="n">
        <x:v>1000</x:v>
      </x:c>
      <x:c r="H20" s="14" t="n">
        <x:v>1000</x:v>
      </x:c>
      <x:c r="I20" s="14" t="n">
        <x:v>1000</x:v>
      </x:c>
      <x:c r="J20" s="14" t="n">
        <x:v>1000</x:v>
      </x:c>
      <x:c r="K20" s="14" t="n">
        <x:v>1000</x:v>
      </x:c>
      <x:c r="L20" s="14" t="n">
        <x:v>1000</x:v>
      </x:c>
      <x:c r="M20" s="14" t="n">
        <x:v>1000</x:v>
      </x:c>
      <x:c r="N20" s="14" t="n">
        <x:v>1000</x:v>
      </x:c>
      <x:c r="O20" s="1"/>
    </x:row>
    <x:row r="21" ht="24" customHeight="1">
      <x:c r="A21" s="12" t="str">
        <x:v>Total pagos operativos</x:v>
      </x:c>
      <x:c r="B21" s="13" t="n">
        <x:f>SUM(B16:B20)</x:f>
        <x:v>35500</x:v>
      </x:c>
      <x:c r="C21" s="13" t="n">
        <x:f>SUM(C16:C20)</x:f>
        <x:v>35500</x:v>
      </x:c>
      <x:c r="D21" s="13" t="n">
        <x:f>SUM(D16:D20)</x:f>
        <x:v>35500</x:v>
      </x:c>
      <x:c r="E21" s="13" t="n">
        <x:f>SUM(E16:E20)</x:f>
        <x:v>35500</x:v>
      </x:c>
      <x:c r="F21" s="13" t="n">
        <x:f>SUM(F16:F20)</x:f>
        <x:v>35500</x:v>
      </x:c>
      <x:c r="G21" s="13" t="n">
        <x:f>SUM(G16:G20)</x:f>
        <x:v>35500</x:v>
      </x:c>
      <x:c r="H21" s="13" t="n">
        <x:f>SUM(H16:H20)</x:f>
        <x:v>35500</x:v>
      </x:c>
      <x:c r="I21" s="13" t="n">
        <x:f>SUM(I16:I20)</x:f>
        <x:v>35500</x:v>
      </x:c>
      <x:c r="J21" s="13" t="n">
        <x:f>SUM(J16:J20)</x:f>
        <x:v>35500</x:v>
      </x:c>
      <x:c r="K21" s="13" t="n">
        <x:f>SUM(K16:K20)</x:f>
        <x:v>35500</x:v>
      </x:c>
      <x:c r="L21" s="13" t="n">
        <x:f>SUM(L16:L20)</x:f>
        <x:v>35500</x:v>
      </x:c>
      <x:c r="M21" s="13" t="n">
        <x:f>SUM(M16:M20)</x:f>
        <x:v>35500</x:v>
      </x:c>
      <x:c r="N21" s="13" t="n">
        <x:f>SUM(N16:N20)</x:f>
        <x:v>35500</x:v>
      </x:c>
      <x:c r="O21" s="1"/>
    </x:row>
    <x:row r="22">
      <x:c r="A22" s="1"/>
      <x:c r="B22" s="5"/>
      <x:c r="C22" s="5"/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1"/>
    </x:row>
    <x:row r="23" ht="24" customHeight="1">
      <x:c r="A23" s="12" t="str">
        <x:v>Flujo operativo</x:v>
      </x:c>
      <x:c r="B23" s="13" t="n">
        <x:f>B14-B21</x:f>
        <x:v>4500</x:v>
      </x:c>
      <x:c r="C23" s="13" t="n">
        <x:f>C14-C21</x:f>
        <x:v>4500</x:v>
      </x:c>
      <x:c r="D23" s="13" t="n">
        <x:f>D14-D21</x:f>
        <x:v>4500</x:v>
      </x:c>
      <x:c r="E23" s="13" t="n">
        <x:f>E14-E21</x:f>
        <x:v>4500</x:v>
      </x:c>
      <x:c r="F23" s="13" t="n">
        <x:f>F14-F21</x:f>
        <x:v>4500</x:v>
      </x:c>
      <x:c r="G23" s="13" t="n">
        <x:f>G14-G21</x:f>
        <x:v>4500</x:v>
      </x:c>
      <x:c r="H23" s="13" t="n">
        <x:f>H14-H21</x:f>
        <x:v>4500</x:v>
      </x:c>
      <x:c r="I23" s="13" t="n">
        <x:f>I14-I21</x:f>
        <x:v>4500</x:v>
      </x:c>
      <x:c r="J23" s="13" t="n">
        <x:f>J14-J21</x:f>
        <x:v>4500</x:v>
      </x:c>
      <x:c r="K23" s="13" t="n">
        <x:f>K14-K21</x:f>
        <x:v>4500</x:v>
      </x:c>
      <x:c r="L23" s="13" t="n">
        <x:f>L14-L21</x:f>
        <x:v>4500</x:v>
      </x:c>
      <x:c r="M23" s="13" t="n">
        <x:f>M14-M21</x:f>
        <x:v>4500</x:v>
      </x:c>
      <x:c r="N23" s="13" t="n">
        <x:f>N14-N21</x:f>
        <x:v>4500</x:v>
      </x:c>
      <x:c r="O23" s="1"/>
    </x:row>
    <x:row r="24">
      <x:c r="A24" s="1"/>
      <x:c r="B24" s="5"/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1"/>
    </x:row>
    <x:row r="25">
      <x:c r="A25" s="1" t="str">
        <x:v>Inversión en activos</x:v>
      </x:c>
      <x:c r="B25" s="14" t="n">
        <x:v>0</x:v>
      </x:c>
      <x:c r="C25" s="14" t="n">
        <x:v>0</x:v>
      </x:c>
      <x:c r="D25" s="14" t="n">
        <x:v>0</x:v>
      </x:c>
      <x:c r="E25" s="14" t="n">
        <x:v>15000</x:v>
      </x:c>
      <x:c r="F25" s="14" t="n">
        <x:v>0</x:v>
      </x:c>
      <x:c r="G25" s="14" t="n">
        <x:v>0</x:v>
      </x:c>
      <x:c r="H25" s="14" t="n">
        <x:v>0</x:v>
      </x:c>
      <x:c r="I25" s="14" t="n">
        <x:v>0</x:v>
      </x:c>
      <x:c r="J25" s="14" t="n">
        <x:v>0</x:v>
      </x:c>
      <x:c r="K25" s="14" t="n">
        <x:v>0</x:v>
      </x:c>
      <x:c r="L25" s="14" t="n">
        <x:v>0</x:v>
      </x:c>
      <x:c r="M25" s="14" t="n">
        <x:v>0</x:v>
      </x:c>
      <x:c r="N25" s="14" t="n">
        <x:v>0</x:v>
      </x:c>
      <x:c r="O25" s="1"/>
    </x:row>
    <x:row r="26">
      <x:c r="A26" s="1" t="str">
        <x:v>Pago de principal de deuda</x:v>
      </x:c>
      <x:c r="B26" s="14" t="n">
        <x:v>2000</x:v>
      </x:c>
      <x:c r="C26" s="14" t="n">
        <x:v>2000</x:v>
      </x:c>
      <x:c r="D26" s="14" t="n">
        <x:v>2000</x:v>
      </x:c>
      <x:c r="E26" s="14" t="n">
        <x:v>2000</x:v>
      </x:c>
      <x:c r="F26" s="14" t="n">
        <x:v>2000</x:v>
      </x:c>
      <x:c r="G26" s="14" t="n">
        <x:v>2000</x:v>
      </x:c>
      <x:c r="H26" s="14" t="n">
        <x:v>2000</x:v>
      </x:c>
      <x:c r="I26" s="14" t="n">
        <x:v>2000</x:v>
      </x:c>
      <x:c r="J26" s="14" t="n">
        <x:v>2000</x:v>
      </x:c>
      <x:c r="K26" s="14" t="n">
        <x:v>2000</x:v>
      </x:c>
      <x:c r="L26" s="14" t="n">
        <x:v>2000</x:v>
      </x:c>
      <x:c r="M26" s="14" t="n">
        <x:v>2000</x:v>
      </x:c>
      <x:c r="N26" s="14" t="n">
        <x:v>2000</x:v>
      </x:c>
      <x:c r="O26" s="1"/>
    </x:row>
    <x:row r="27">
      <x:c r="A27" s="1" t="str">
        <x:v>Intereses y comisiones</x:v>
      </x:c>
      <x:c r="B27" s="14" t="n">
        <x:v>300</x:v>
      </x:c>
      <x:c r="C27" s="14" t="n">
        <x:v>300</x:v>
      </x:c>
      <x:c r="D27" s="14" t="n">
        <x:v>300</x:v>
      </x:c>
      <x:c r="E27" s="14" t="n">
        <x:v>300</x:v>
      </x:c>
      <x:c r="F27" s="14" t="n">
        <x:v>300</x:v>
      </x:c>
      <x:c r="G27" s="14" t="n">
        <x:v>300</x:v>
      </x:c>
      <x:c r="H27" s="14" t="n">
        <x:v>300</x:v>
      </x:c>
      <x:c r="I27" s="14" t="n">
        <x:v>300</x:v>
      </x:c>
      <x:c r="J27" s="14" t="n">
        <x:v>300</x:v>
      </x:c>
      <x:c r="K27" s="14" t="n">
        <x:v>300</x:v>
      </x:c>
      <x:c r="L27" s="14" t="n">
        <x:v>300</x:v>
      </x:c>
      <x:c r="M27" s="14" t="n">
        <x:v>300</x:v>
      </x:c>
      <x:c r="N27" s="14" t="n">
        <x:v>300</x:v>
      </x:c>
      <x:c r="O27" s="1"/>
    </x:row>
    <x:row r="28">
      <x:c r="A28" s="1" t="str">
        <x:v>Desembolso de deuda / aportes</x:v>
      </x:c>
      <x:c r="B28" s="14" t="n">
        <x:v>0</x:v>
      </x:c>
      <x:c r="C28" s="14" t="n">
        <x:v>0</x:v>
      </x:c>
      <x:c r="D28" s="14" t="n">
        <x:v>0</x:v>
      </x:c>
      <x:c r="E28" s="14" t="n">
        <x:v>0</x:v>
      </x:c>
      <x:c r="F28" s="14" t="n">
        <x:v>0</x:v>
      </x:c>
      <x:c r="G28" s="14" t="n">
        <x:v>0</x:v>
      </x:c>
      <x:c r="H28" s="14" t="n">
        <x:v>0</x:v>
      </x:c>
      <x:c r="I28" s="14" t="n">
        <x:v>0</x:v>
      </x:c>
      <x:c r="J28" s="14" t="n">
        <x:v>0</x:v>
      </x:c>
      <x:c r="K28" s="14" t="n">
        <x:v>0</x:v>
      </x:c>
      <x:c r="L28" s="14" t="n">
        <x:v>0</x:v>
      </x:c>
      <x:c r="M28" s="14" t="n">
        <x:v>0</x:v>
      </x:c>
      <x:c r="N28" s="14" t="n">
        <x:v>0</x:v>
      </x:c>
      <x:c r="O28" s="1"/>
    </x:row>
    <x:row r="29" ht="24" customHeight="1">
      <x:c r="A29" s="12" t="str">
        <x:v>Saldo final de caja</x:v>
      </x:c>
      <x:c r="B29" s="13" t="n">
        <x:f>B10+B23-SUM(B25:B27)+B28</x:f>
        <x:v>52200</x:v>
      </x:c>
      <x:c r="C29" s="13" t="n">
        <x:f>C10+C23-SUM(C25:C27)+C28</x:f>
        <x:v>54400</x:v>
      </x:c>
      <x:c r="D29" s="13" t="n">
        <x:f>D10+D23-SUM(D25:D27)+D28</x:f>
        <x:v>56600</x:v>
      </x:c>
      <x:c r="E29" s="13" t="n">
        <x:f>E10+E23-SUM(E25:E27)+E28</x:f>
        <x:v>43800</x:v>
      </x:c>
      <x:c r="F29" s="13" t="n">
        <x:f>F10+F23-SUM(F25:F27)+F28</x:f>
        <x:v>46000</x:v>
      </x:c>
      <x:c r="G29" s="13" t="n">
        <x:f>G10+G23-SUM(G25:G27)+G28</x:f>
        <x:v>48200</x:v>
      </x:c>
      <x:c r="H29" s="13" t="n">
        <x:f>H10+H23-SUM(H25:H27)+H28</x:f>
        <x:v>50400</x:v>
      </x:c>
      <x:c r="I29" s="13" t="n">
        <x:f>I10+I23-SUM(I25:I27)+I28</x:f>
        <x:v>52600</x:v>
      </x:c>
      <x:c r="J29" s="13" t="n">
        <x:f>J10+J23-SUM(J25:J27)+J28</x:f>
        <x:v>54800</x:v>
      </x:c>
      <x:c r="K29" s="13" t="n">
        <x:f>K10+K23-SUM(K25:K27)+K28</x:f>
        <x:v>57000</x:v>
      </x:c>
      <x:c r="L29" s="13" t="n">
        <x:f>L10+L23-SUM(L25:L27)+L28</x:f>
        <x:v>59200</x:v>
      </x:c>
      <x:c r="M29" s="13" t="n">
        <x:f>M10+M23-SUM(M25:M27)+M28</x:f>
        <x:v>61400</x:v>
      </x:c>
      <x:c r="N29" s="13" t="n">
        <x:f>N10+N23-SUM(N25:N27)+N28</x:f>
        <x:v>63600</x:v>
      </x:c>
      <x:c r="O29" s="1"/>
    </x:row>
    <x:row r="30">
      <x:c r="A30" s="1" t="str">
        <x:v>Reserva mínima</x:v>
      </x:c>
      <x:c r="B30" s="5" t="n">
        <x:f>$B$7</x:f>
        <x:v>20000</x:v>
      </x:c>
      <x:c r="C30" s="5" t="n">
        <x:f>$B$7</x:f>
        <x:v>20000</x:v>
      </x:c>
      <x:c r="D30" s="5" t="n">
        <x:f>$B$7</x:f>
        <x:v>20000</x:v>
      </x:c>
      <x:c r="E30" s="5" t="n">
        <x:f>$B$7</x:f>
        <x:v>20000</x:v>
      </x:c>
      <x:c r="F30" s="5" t="n">
        <x:f>$B$7</x:f>
        <x:v>20000</x:v>
      </x:c>
      <x:c r="G30" s="5" t="n">
        <x:f>$B$7</x:f>
        <x:v>20000</x:v>
      </x:c>
      <x:c r="H30" s="5" t="n">
        <x:f>$B$7</x:f>
        <x:v>20000</x:v>
      </x:c>
      <x:c r="I30" s="5" t="n">
        <x:f>$B$7</x:f>
        <x:v>20000</x:v>
      </x:c>
      <x:c r="J30" s="5" t="n">
        <x:f>$B$7</x:f>
        <x:v>20000</x:v>
      </x:c>
      <x:c r="K30" s="5" t="n">
        <x:f>$B$7</x:f>
        <x:v>20000</x:v>
      </x:c>
      <x:c r="L30" s="5" t="n">
        <x:f>$B$7</x:f>
        <x:v>20000</x:v>
      </x:c>
      <x:c r="M30" s="5" t="n">
        <x:f>$B$7</x:f>
        <x:v>20000</x:v>
      </x:c>
      <x:c r="N30" s="5" t="n">
        <x:f>$B$7</x:f>
        <x:v>20000</x:v>
      </x:c>
      <x:c r="O30" s="1"/>
    </x:row>
    <x:row r="31" ht="24" customHeight="1">
      <x:c r="A31" s="12" t="str">
        <x:v>Exceso / (déficit) frente a reserva</x:v>
      </x:c>
      <x:c r="B31" s="13" t="n">
        <x:f>B29-B30</x:f>
        <x:v>32200</x:v>
      </x:c>
      <x:c r="C31" s="13" t="n">
        <x:f>C29-C30</x:f>
        <x:v>34400</x:v>
      </x:c>
      <x:c r="D31" s="13" t="n">
        <x:f>D29-D30</x:f>
        <x:v>36600</x:v>
      </x:c>
      <x:c r="E31" s="13" t="n">
        <x:f>E29-E30</x:f>
        <x:v>23800</x:v>
      </x:c>
      <x:c r="F31" s="13" t="n">
        <x:f>F29-F30</x:f>
        <x:v>26000</x:v>
      </x:c>
      <x:c r="G31" s="13" t="n">
        <x:f>G29-G30</x:f>
        <x:v>28200</x:v>
      </x:c>
      <x:c r="H31" s="13" t="n">
        <x:f>H29-H30</x:f>
        <x:v>30400</x:v>
      </x:c>
      <x:c r="I31" s="13" t="n">
        <x:f>I29-I30</x:f>
        <x:v>32600</x:v>
      </x:c>
      <x:c r="J31" s="13" t="n">
        <x:f>J29-J30</x:f>
        <x:v>34800</x:v>
      </x:c>
      <x:c r="K31" s="13" t="n">
        <x:f>K29-K30</x:f>
        <x:v>37000</x:v>
      </x:c>
      <x:c r="L31" s="13" t="n">
        <x:f>L29-L30</x:f>
        <x:v>39200</x:v>
      </x:c>
      <x:c r="M31" s="13" t="n">
        <x:f>M29-M30</x:f>
        <x:v>41400</x:v>
      </x:c>
      <x:c r="N31" s="13" t="n">
        <x:f>N29-N30</x:f>
        <x:v>43600</x:v>
      </x:c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 t="str">
        <x:v>Uso: actualizar semanalmente, comparar con el saldo bancario y agregar la siguiente semana.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 t="str">
        <x:v>Ventas facturadas no equivalen a cobros. Registrar pagos de deuda por separado.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</x:sheetData>
  <x:conditionalFormatting sqref="B31:N31">
    <x:cfRule type="cellIs" dxfId="0" priority="1" operator="lessThan">
      <x:formula>0</x:formula>
    </x:cfRule>
  </x:conditionalFormatting>
  <x:pageMargins left="0.7" right="0.7" top="0.75" bottom="0.75" header="0.3" footer="0.3"/>
</x:worksheet>
</file>